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Volumes/dlangbehn/Unit Plans/baseball/2016 Baseball/"/>
    </mc:Choice>
  </mc:AlternateContent>
  <bookViews>
    <workbookView xWindow="0" yWindow="460" windowWidth="28800" windowHeight="161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" i="1" l="1"/>
  <c r="X2" i="1"/>
  <c r="X12" i="1"/>
  <c r="X16" i="1"/>
  <c r="X6" i="1"/>
  <c r="X14" i="1"/>
  <c r="X10" i="1"/>
  <c r="X3" i="1"/>
  <c r="X7" i="1"/>
  <c r="X18" i="1"/>
  <c r="X20" i="1"/>
  <c r="X17" i="1"/>
  <c r="X11" i="1"/>
  <c r="X21" i="1"/>
  <c r="X13" i="1"/>
  <c r="X19" i="1"/>
  <c r="X15" i="1"/>
  <c r="X8" i="1"/>
  <c r="X4" i="1"/>
  <c r="R9" i="1"/>
  <c r="R2" i="1"/>
  <c r="R12" i="1"/>
  <c r="R16" i="1"/>
  <c r="R6" i="1"/>
  <c r="R14" i="1"/>
  <c r="R10" i="1"/>
  <c r="R3" i="1"/>
  <c r="R7" i="1"/>
  <c r="R18" i="1"/>
  <c r="R20" i="1"/>
  <c r="R17" i="1"/>
  <c r="R11" i="1"/>
  <c r="R21" i="1"/>
  <c r="R13" i="1"/>
  <c r="R19" i="1"/>
  <c r="R15" i="1"/>
  <c r="R8" i="1"/>
  <c r="R4" i="1"/>
  <c r="Q9" i="1"/>
  <c r="Q2" i="1"/>
  <c r="Q12" i="1"/>
  <c r="Q16" i="1"/>
  <c r="Q6" i="1"/>
  <c r="Q14" i="1"/>
  <c r="Q10" i="1"/>
  <c r="Q3" i="1"/>
  <c r="Q7" i="1"/>
  <c r="Q18" i="1"/>
  <c r="Q20" i="1"/>
  <c r="Q17" i="1"/>
  <c r="Q11" i="1"/>
  <c r="Q21" i="1"/>
  <c r="Q13" i="1"/>
  <c r="Q19" i="1"/>
  <c r="Q15" i="1"/>
  <c r="Q8" i="1"/>
  <c r="Q4" i="1"/>
  <c r="P9" i="1"/>
  <c r="P2" i="1"/>
  <c r="P12" i="1"/>
  <c r="P16" i="1"/>
  <c r="P6" i="1"/>
  <c r="P14" i="1"/>
  <c r="P10" i="1"/>
  <c r="P3" i="1"/>
  <c r="P7" i="1"/>
  <c r="P18" i="1"/>
  <c r="P20" i="1"/>
  <c r="P17" i="1"/>
  <c r="P11" i="1"/>
  <c r="P21" i="1"/>
  <c r="P13" i="1"/>
  <c r="P19" i="1"/>
  <c r="P15" i="1"/>
  <c r="P8" i="1"/>
  <c r="P4" i="1"/>
  <c r="E40" i="1"/>
  <c r="F40" i="1"/>
  <c r="S22" i="1"/>
  <c r="T40" i="1"/>
  <c r="S40" i="1"/>
  <c r="R40" i="1"/>
  <c r="R5" i="1"/>
  <c r="Q31" i="1"/>
  <c r="Q33" i="1"/>
  <c r="Q32" i="1"/>
  <c r="Q34" i="1"/>
  <c r="Q29" i="1"/>
  <c r="Q38" i="1"/>
  <c r="Q39" i="1"/>
  <c r="Q37" i="1"/>
  <c r="Q30" i="1"/>
  <c r="Q36" i="1"/>
  <c r="Q35" i="1"/>
  <c r="P31" i="1"/>
  <c r="P33" i="1"/>
  <c r="P32" i="1"/>
  <c r="P34" i="1"/>
  <c r="P29" i="1"/>
  <c r="P38" i="1"/>
  <c r="P39" i="1"/>
  <c r="P37" i="1"/>
  <c r="P30" i="1"/>
  <c r="P36" i="1"/>
  <c r="G40" i="1"/>
  <c r="I40" i="1"/>
  <c r="J40" i="1"/>
  <c r="K40" i="1"/>
  <c r="L40" i="1"/>
  <c r="M40" i="1"/>
  <c r="N40" i="1"/>
  <c r="O40" i="1"/>
  <c r="H40" i="1"/>
  <c r="C40" i="1"/>
  <c r="D40" i="1"/>
  <c r="Q5" i="1"/>
  <c r="P5" i="1"/>
  <c r="X5" i="1"/>
  <c r="D22" i="1"/>
  <c r="E22" i="1"/>
  <c r="F22" i="1"/>
  <c r="G22" i="1"/>
  <c r="H22" i="1"/>
  <c r="I22" i="1"/>
  <c r="J22" i="1"/>
  <c r="K22" i="1"/>
  <c r="L22" i="1"/>
  <c r="M22" i="1"/>
  <c r="N22" i="1"/>
  <c r="O22" i="1"/>
  <c r="U22" i="1"/>
  <c r="V22" i="1"/>
  <c r="W22" i="1"/>
  <c r="P35" i="1"/>
  <c r="P40" i="1"/>
  <c r="C22" i="1"/>
  <c r="T22" i="1"/>
  <c r="P22" i="1"/>
  <c r="Q40" i="1"/>
  <c r="X22" i="1"/>
  <c r="R22" i="1"/>
  <c r="Q22" i="1"/>
</calcChain>
</file>

<file path=xl/sharedStrings.xml><?xml version="1.0" encoding="utf-8"?>
<sst xmlns="http://schemas.openxmlformats.org/spreadsheetml/2006/main" count="132" uniqueCount="77">
  <si>
    <t>NAME</t>
  </si>
  <si>
    <t>PA</t>
  </si>
  <si>
    <t>AB</t>
  </si>
  <si>
    <t>R</t>
  </si>
  <si>
    <t>H</t>
  </si>
  <si>
    <t>.AVG</t>
  </si>
  <si>
    <t>2B</t>
  </si>
  <si>
    <t>3B</t>
  </si>
  <si>
    <t>HR</t>
  </si>
  <si>
    <t>SB</t>
  </si>
  <si>
    <t>SAC</t>
  </si>
  <si>
    <t>HBP</t>
  </si>
  <si>
    <t>BB</t>
  </si>
  <si>
    <t>SO</t>
  </si>
  <si>
    <t>RBI</t>
  </si>
  <si>
    <t>PO</t>
  </si>
  <si>
    <t>A</t>
  </si>
  <si>
    <t>E</t>
  </si>
  <si>
    <t>FLD %</t>
  </si>
  <si>
    <t>W</t>
  </si>
  <si>
    <t>L</t>
  </si>
  <si>
    <t>SV</t>
  </si>
  <si>
    <t>IP</t>
  </si>
  <si>
    <t>K</t>
  </si>
  <si>
    <t>ER</t>
  </si>
  <si>
    <t>WP</t>
  </si>
  <si>
    <t>BLK</t>
  </si>
  <si>
    <t>ERA</t>
  </si>
  <si>
    <t>oppBA</t>
  </si>
  <si>
    <t>Totals</t>
  </si>
  <si>
    <t>OB %</t>
  </si>
  <si>
    <t>SLG %</t>
  </si>
  <si>
    <t>Reiche</t>
  </si>
  <si>
    <t>Derek</t>
  </si>
  <si>
    <t>Langbehn</t>
  </si>
  <si>
    <t>Logan</t>
  </si>
  <si>
    <t>Behrens</t>
  </si>
  <si>
    <t>Austin</t>
  </si>
  <si>
    <t>Lemmer</t>
  </si>
  <si>
    <t>Tre</t>
  </si>
  <si>
    <t>Fernstaedt</t>
  </si>
  <si>
    <t>Bryce</t>
  </si>
  <si>
    <t>Steinagel</t>
  </si>
  <si>
    <t>Jordan</t>
  </si>
  <si>
    <t>Richardson</t>
  </si>
  <si>
    <t>Hargraves</t>
  </si>
  <si>
    <t>Uekert</t>
  </si>
  <si>
    <t>Brady</t>
  </si>
  <si>
    <t>Jensen</t>
  </si>
  <si>
    <t>Cody</t>
  </si>
  <si>
    <t>TP</t>
  </si>
  <si>
    <t>TS</t>
  </si>
  <si>
    <t>TB</t>
  </si>
  <si>
    <t>QAB</t>
  </si>
  <si>
    <t>W= wins, L= losses, SV= saves, IP= innings pitched, AB= at bats against, K= strike outs, BB= walks, H= hits, R= runs, ER= earned runs, WP= wild pitches, HBP= hit by pitches, ERA= earned run average, oppBA= opponent batting average, TP= total pitches thrown, TS= total strikes, TB= total balls</t>
  </si>
  <si>
    <t>QAB%</t>
  </si>
  <si>
    <t>--</t>
  </si>
  <si>
    <t>PA= plate appearances, AB= at bats, R= runs, H=hits, 2B=doubles, 3B=triples, HR= home runs, SB= stolen bases, SAC= sacrifices, HBP= hit by pitch, BB=walks, SO= strikeouts, RBI= runs batted in, .AVG= batting average, OB%= on base percentage, SLG%= slugging percentage, QAB= quality at bats, QAB%= quality at bat %,    PO= putouts, A=assists, E=errors, FLD%= fielding percentage</t>
  </si>
  <si>
    <t>Gilge</t>
  </si>
  <si>
    <t>Jagodzinski</t>
  </si>
  <si>
    <t>Budnik</t>
  </si>
  <si>
    <t>Baranowski</t>
  </si>
  <si>
    <t>Nielsen</t>
  </si>
  <si>
    <t>Berdal</t>
  </si>
  <si>
    <t>Cywinski</t>
  </si>
  <si>
    <t>Breske</t>
  </si>
  <si>
    <t>Bosi</t>
  </si>
  <si>
    <t>Matt</t>
  </si>
  <si>
    <t>Adam</t>
  </si>
  <si>
    <t xml:space="preserve">Alec </t>
  </si>
  <si>
    <t>Tanner</t>
  </si>
  <si>
    <t>Andrew</t>
  </si>
  <si>
    <t>Sam</t>
  </si>
  <si>
    <t>JJ</t>
  </si>
  <si>
    <t>John</t>
  </si>
  <si>
    <t>Ben</t>
  </si>
  <si>
    <t>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</si>
</sst>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.0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0" xfId="0" applyNumberForma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8" xfId="0" applyFont="1" applyBorder="1"/>
    <xf numFmtId="3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9" fontId="1" fillId="0" borderId="10" xfId="0" applyNumberFormat="1" applyFont="1" applyBorder="1"/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selection activeCell="D32" sqref="D32"/>
    </sheetView>
  </sheetViews>
  <sheetFormatPr baseColWidth="10" defaultColWidth="8.83203125" defaultRowHeight="13" x14ac:dyDescent="0.15"/>
  <cols>
    <col min="1" max="1" width="9.83203125" customWidth="1"/>
    <col min="2" max="2" width="8.1640625" customWidth="1"/>
    <col min="3" max="4" width="5.6640625" customWidth="1"/>
    <col min="5" max="5" width="5.5" customWidth="1"/>
    <col min="6" max="6" width="6.33203125" customWidth="1"/>
    <col min="7" max="7" width="4.5" customWidth="1"/>
    <col min="8" max="8" width="4.1640625" customWidth="1"/>
    <col min="9" max="10" width="5.33203125" customWidth="1"/>
    <col min="11" max="11" width="4.5" customWidth="1"/>
    <col min="12" max="15" width="5.33203125" customWidth="1"/>
    <col min="16" max="16" width="6" customWidth="1"/>
    <col min="17" max="17" width="5.6640625" customWidth="1"/>
    <col min="18" max="19" width="5.33203125" customWidth="1"/>
    <col min="20" max="20" width="7.33203125" customWidth="1"/>
    <col min="21" max="22" width="5.33203125" customWidth="1"/>
    <col min="23" max="23" width="6.33203125" customWidth="1"/>
    <col min="24" max="24" width="6.1640625" customWidth="1"/>
  </cols>
  <sheetData>
    <row r="1" spans="1:24" ht="14" thickBot="1" x14ac:dyDescent="0.2">
      <c r="A1" s="32" t="s">
        <v>0</v>
      </c>
      <c r="B1" s="33"/>
      <c r="C1" s="20" t="s">
        <v>1</v>
      </c>
      <c r="D1" s="20" t="s">
        <v>2</v>
      </c>
      <c r="E1" s="20" t="s">
        <v>3</v>
      </c>
      <c r="F1" s="20" t="s">
        <v>4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1" t="s">
        <v>5</v>
      </c>
      <c r="Q1" s="21" t="s">
        <v>30</v>
      </c>
      <c r="R1" s="21" t="s">
        <v>31</v>
      </c>
      <c r="S1" s="22" t="s">
        <v>53</v>
      </c>
      <c r="T1" s="22" t="s">
        <v>55</v>
      </c>
      <c r="U1" s="20" t="s">
        <v>15</v>
      </c>
      <c r="V1" s="20" t="s">
        <v>16</v>
      </c>
      <c r="W1" s="20" t="s">
        <v>17</v>
      </c>
      <c r="X1" s="23" t="s">
        <v>18</v>
      </c>
    </row>
    <row r="2" spans="1:24" x14ac:dyDescent="0.15">
      <c r="A2" t="s">
        <v>34</v>
      </c>
      <c r="B2" t="s">
        <v>35</v>
      </c>
      <c r="C2" s="6">
        <v>85</v>
      </c>
      <c r="D2" s="6">
        <v>76</v>
      </c>
      <c r="E2" s="6">
        <v>4</v>
      </c>
      <c r="F2" s="6">
        <v>23</v>
      </c>
      <c r="G2" s="6">
        <v>3</v>
      </c>
      <c r="H2" s="6">
        <v>0</v>
      </c>
      <c r="I2" s="6">
        <v>0</v>
      </c>
      <c r="J2" s="6">
        <v>1</v>
      </c>
      <c r="K2" s="6">
        <v>0</v>
      </c>
      <c r="L2" s="6">
        <v>3</v>
      </c>
      <c r="M2" s="6">
        <v>6</v>
      </c>
      <c r="N2" s="6">
        <v>11</v>
      </c>
      <c r="O2" s="6">
        <v>8</v>
      </c>
      <c r="P2" s="13">
        <f>F2/D2</f>
        <v>0.30263157894736842</v>
      </c>
      <c r="Q2" s="13">
        <f>(F2+L2+M2)/C2</f>
        <v>0.37647058823529411</v>
      </c>
      <c r="R2" s="18">
        <f>((F2-G2-H2-I2)+(2*G2)+(3*H2)+(4*I2))/D2</f>
        <v>0.34210526315789475</v>
      </c>
      <c r="S2" s="6">
        <v>44</v>
      </c>
      <c r="T2" s="31">
        <v>0.56230000000000002</v>
      </c>
      <c r="U2" s="6">
        <v>102</v>
      </c>
      <c r="V2" s="6">
        <v>14</v>
      </c>
      <c r="W2" s="6">
        <v>2</v>
      </c>
      <c r="X2" s="16">
        <f>(U2+V2)/(U2+V2+W2)</f>
        <v>0.98305084745762716</v>
      </c>
    </row>
    <row r="3" spans="1:24" x14ac:dyDescent="0.15">
      <c r="A3" t="s">
        <v>36</v>
      </c>
      <c r="B3" t="s">
        <v>41</v>
      </c>
      <c r="C3" s="6">
        <v>92</v>
      </c>
      <c r="D3" s="6">
        <v>72</v>
      </c>
      <c r="E3" s="6">
        <v>15</v>
      </c>
      <c r="F3" s="6">
        <v>28</v>
      </c>
      <c r="G3" s="6">
        <v>7</v>
      </c>
      <c r="H3" s="6">
        <v>1</v>
      </c>
      <c r="I3" s="6">
        <v>2</v>
      </c>
      <c r="J3" s="6">
        <v>2</v>
      </c>
      <c r="K3" s="6">
        <v>0</v>
      </c>
      <c r="L3" s="6">
        <v>1</v>
      </c>
      <c r="M3" s="6">
        <v>17</v>
      </c>
      <c r="N3" s="6">
        <v>12</v>
      </c>
      <c r="O3" s="6">
        <v>20</v>
      </c>
      <c r="P3" s="13">
        <f>F3/D3</f>
        <v>0.3888888888888889</v>
      </c>
      <c r="Q3" s="13">
        <f>(F3+L3+M3)/C3</f>
        <v>0.5</v>
      </c>
      <c r="R3" s="18">
        <f>((F3-G3-H3-I3)+(2*G3)+(3*H3)+(4*I3))/D3</f>
        <v>0.59722222222222221</v>
      </c>
      <c r="S3" s="6">
        <v>53</v>
      </c>
      <c r="T3" s="31">
        <v>0.57609999999999995</v>
      </c>
      <c r="U3" s="6">
        <v>128</v>
      </c>
      <c r="V3" s="6">
        <v>9</v>
      </c>
      <c r="W3" s="6">
        <v>5</v>
      </c>
      <c r="X3" s="16">
        <f>(U3+V3)/(U3+V3+W3)</f>
        <v>0.96478873239436624</v>
      </c>
    </row>
    <row r="4" spans="1:24" x14ac:dyDescent="0.15">
      <c r="A4" t="s">
        <v>48</v>
      </c>
      <c r="B4" t="s">
        <v>49</v>
      </c>
      <c r="C4" s="6">
        <v>86</v>
      </c>
      <c r="D4" s="6">
        <v>72</v>
      </c>
      <c r="E4" s="6">
        <v>18</v>
      </c>
      <c r="F4" s="6">
        <v>26</v>
      </c>
      <c r="G4" s="6">
        <v>1</v>
      </c>
      <c r="H4" s="6">
        <v>0</v>
      </c>
      <c r="I4" s="6">
        <v>1</v>
      </c>
      <c r="J4" s="6">
        <v>6</v>
      </c>
      <c r="K4" s="6">
        <v>1</v>
      </c>
      <c r="L4" s="6">
        <v>0</v>
      </c>
      <c r="M4" s="6">
        <v>13</v>
      </c>
      <c r="N4" s="6">
        <v>9</v>
      </c>
      <c r="O4" s="6">
        <v>9</v>
      </c>
      <c r="P4" s="13">
        <f>F4/D4</f>
        <v>0.3611111111111111</v>
      </c>
      <c r="Q4" s="13">
        <f>(F4+L4+M4)/C4</f>
        <v>0.45348837209302323</v>
      </c>
      <c r="R4" s="18">
        <f>((F4-G4-H4-I4)+(2*G4)+(3*H4)+(4*I4))/D4</f>
        <v>0.41666666666666669</v>
      </c>
      <c r="S4" s="6">
        <v>54</v>
      </c>
      <c r="T4" s="31">
        <v>0.62790000000000001</v>
      </c>
      <c r="U4" s="6">
        <v>29</v>
      </c>
      <c r="V4" s="6">
        <v>36</v>
      </c>
      <c r="W4" s="6">
        <v>12</v>
      </c>
      <c r="X4" s="16">
        <f>(U4+V4)/(U4+V4+W4)</f>
        <v>0.8441558441558441</v>
      </c>
    </row>
    <row r="5" spans="1:24" x14ac:dyDescent="0.15">
      <c r="A5" t="s">
        <v>58</v>
      </c>
      <c r="B5" t="s">
        <v>37</v>
      </c>
      <c r="C5" s="6">
        <v>91</v>
      </c>
      <c r="D5" s="6">
        <v>70</v>
      </c>
      <c r="E5" s="6">
        <v>22</v>
      </c>
      <c r="F5" s="6">
        <v>22</v>
      </c>
      <c r="G5" s="6">
        <v>2</v>
      </c>
      <c r="H5" s="6">
        <v>2</v>
      </c>
      <c r="I5" s="6">
        <v>0</v>
      </c>
      <c r="J5" s="6">
        <v>8</v>
      </c>
      <c r="K5" s="6">
        <v>1</v>
      </c>
      <c r="L5" s="6">
        <v>2</v>
      </c>
      <c r="M5" s="6">
        <v>18</v>
      </c>
      <c r="N5" s="6">
        <v>17</v>
      </c>
      <c r="O5" s="6">
        <v>13</v>
      </c>
      <c r="P5" s="13">
        <f>F5/D5</f>
        <v>0.31428571428571428</v>
      </c>
      <c r="Q5" s="13">
        <f>(F5+L5+M5)/C5</f>
        <v>0.46153846153846156</v>
      </c>
      <c r="R5" s="18">
        <f>((F5-G5-H5-I5)+(2*G5)+(3*H5)+(4*I5))/D5</f>
        <v>0.4</v>
      </c>
      <c r="S5" s="6">
        <v>51</v>
      </c>
      <c r="T5" s="31">
        <v>0.56040000000000001</v>
      </c>
      <c r="U5" s="6">
        <v>34</v>
      </c>
      <c r="V5" s="6">
        <v>48</v>
      </c>
      <c r="W5" s="6">
        <v>11</v>
      </c>
      <c r="X5" s="16">
        <f>(U5+V5)/(U5+V5+W5)</f>
        <v>0.88172043010752688</v>
      </c>
    </row>
    <row r="6" spans="1:24" x14ac:dyDescent="0.15">
      <c r="A6" t="s">
        <v>38</v>
      </c>
      <c r="B6" t="s">
        <v>39</v>
      </c>
      <c r="C6" s="6">
        <v>72</v>
      </c>
      <c r="D6" s="6">
        <v>58</v>
      </c>
      <c r="E6" s="6">
        <v>17</v>
      </c>
      <c r="F6" s="6">
        <v>21</v>
      </c>
      <c r="G6" s="6">
        <v>4</v>
      </c>
      <c r="H6" s="6">
        <v>1</v>
      </c>
      <c r="I6" s="6">
        <v>1</v>
      </c>
      <c r="J6" s="6">
        <v>13</v>
      </c>
      <c r="K6" s="6">
        <v>1</v>
      </c>
      <c r="L6" s="6">
        <v>0</v>
      </c>
      <c r="M6" s="6">
        <v>13</v>
      </c>
      <c r="N6" s="6">
        <v>15</v>
      </c>
      <c r="O6" s="6">
        <v>12</v>
      </c>
      <c r="P6" s="13">
        <f>F6/D6</f>
        <v>0.36206896551724138</v>
      </c>
      <c r="Q6" s="13">
        <f>(F6+L6+M6)/C6</f>
        <v>0.47222222222222221</v>
      </c>
      <c r="R6" s="18">
        <f>((F6-G6-H6-I6)+(2*G6)+(3*H6)+(4*I6))/D6</f>
        <v>0.51724137931034486</v>
      </c>
      <c r="S6" s="6">
        <v>38</v>
      </c>
      <c r="T6" s="31">
        <v>0.52780000000000005</v>
      </c>
      <c r="U6" s="6">
        <v>31</v>
      </c>
      <c r="V6" s="6">
        <v>16</v>
      </c>
      <c r="W6" s="6">
        <v>12</v>
      </c>
      <c r="X6" s="16">
        <f>(U6+V6)/(U6+V6+W6)</f>
        <v>0.79661016949152541</v>
      </c>
    </row>
    <row r="7" spans="1:24" x14ac:dyDescent="0.15">
      <c r="A7" t="s">
        <v>61</v>
      </c>
      <c r="B7" t="s">
        <v>71</v>
      </c>
      <c r="C7" s="6">
        <v>68</v>
      </c>
      <c r="D7" s="6">
        <v>54</v>
      </c>
      <c r="E7" s="6">
        <v>13</v>
      </c>
      <c r="F7" s="6">
        <v>15</v>
      </c>
      <c r="G7" s="6">
        <v>6</v>
      </c>
      <c r="H7" s="6">
        <v>1</v>
      </c>
      <c r="I7" s="6">
        <v>0</v>
      </c>
      <c r="J7" s="6">
        <v>14</v>
      </c>
      <c r="K7" s="6">
        <v>4</v>
      </c>
      <c r="L7" s="6">
        <v>1</v>
      </c>
      <c r="M7" s="6">
        <v>9</v>
      </c>
      <c r="N7" s="6">
        <v>4</v>
      </c>
      <c r="O7" s="6">
        <v>10</v>
      </c>
      <c r="P7" s="13">
        <f>F7/D7</f>
        <v>0.27777777777777779</v>
      </c>
      <c r="Q7" s="13">
        <f>(F7+L7+M7)/C7</f>
        <v>0.36764705882352944</v>
      </c>
      <c r="R7" s="18">
        <f>((F7-G7-H7-I7)+(2*G7)+(3*H7)+(4*I7))/D7</f>
        <v>0.42592592592592593</v>
      </c>
      <c r="S7" s="6">
        <v>37</v>
      </c>
      <c r="T7" s="31">
        <v>0.54410000000000003</v>
      </c>
      <c r="U7" s="6">
        <v>53</v>
      </c>
      <c r="V7" s="6">
        <v>3</v>
      </c>
      <c r="W7" s="6">
        <v>3</v>
      </c>
      <c r="X7" s="16">
        <f>(U7+V7)/(U7+V7+W7)</f>
        <v>0.94915254237288138</v>
      </c>
    </row>
    <row r="8" spans="1:24" x14ac:dyDescent="0.15">
      <c r="A8" t="s">
        <v>46</v>
      </c>
      <c r="B8" t="s">
        <v>47</v>
      </c>
      <c r="C8" s="6">
        <v>63</v>
      </c>
      <c r="D8" s="6">
        <v>53</v>
      </c>
      <c r="E8" s="6">
        <v>6</v>
      </c>
      <c r="F8" s="6">
        <v>11</v>
      </c>
      <c r="G8" s="6">
        <v>2</v>
      </c>
      <c r="H8" s="6">
        <v>2</v>
      </c>
      <c r="I8" s="6">
        <v>0</v>
      </c>
      <c r="J8" s="6">
        <v>4</v>
      </c>
      <c r="K8" s="6">
        <v>0</v>
      </c>
      <c r="L8" s="6">
        <v>2</v>
      </c>
      <c r="M8" s="6">
        <v>8</v>
      </c>
      <c r="N8" s="6">
        <v>15</v>
      </c>
      <c r="O8" s="6">
        <v>12</v>
      </c>
      <c r="P8" s="13">
        <f>F8/D8</f>
        <v>0.20754716981132076</v>
      </c>
      <c r="Q8" s="13">
        <f>(F8+L8+M8)/C8</f>
        <v>0.33333333333333331</v>
      </c>
      <c r="R8" s="18">
        <f>((F8-G8-H8-I8)+(2*G8)+(3*H8)+(4*I8))/D8</f>
        <v>0.32075471698113206</v>
      </c>
      <c r="S8" s="6">
        <v>36</v>
      </c>
      <c r="T8" s="31">
        <v>0.57140000000000002</v>
      </c>
      <c r="U8" s="6">
        <v>37</v>
      </c>
      <c r="V8" s="6">
        <v>1</v>
      </c>
      <c r="W8" s="6">
        <v>0</v>
      </c>
      <c r="X8" s="16">
        <f>(U8+V8)/(U8+V8+W8)</f>
        <v>1</v>
      </c>
    </row>
    <row r="9" spans="1:24" x14ac:dyDescent="0.15">
      <c r="A9" t="s">
        <v>32</v>
      </c>
      <c r="B9" t="s">
        <v>33</v>
      </c>
      <c r="C9" s="6">
        <v>53</v>
      </c>
      <c r="D9" s="6">
        <v>43</v>
      </c>
      <c r="E9" s="6">
        <v>12</v>
      </c>
      <c r="F9" s="6">
        <v>13</v>
      </c>
      <c r="G9" s="6">
        <v>2</v>
      </c>
      <c r="H9" s="6">
        <v>0</v>
      </c>
      <c r="I9" s="6">
        <v>0</v>
      </c>
      <c r="J9" s="6">
        <v>4</v>
      </c>
      <c r="K9" s="6">
        <v>2</v>
      </c>
      <c r="L9" s="6">
        <v>3</v>
      </c>
      <c r="M9" s="6">
        <v>4</v>
      </c>
      <c r="N9" s="6">
        <v>6</v>
      </c>
      <c r="O9" s="6">
        <v>11</v>
      </c>
      <c r="P9" s="13">
        <f>F9/D9</f>
        <v>0.30232558139534882</v>
      </c>
      <c r="Q9" s="13">
        <f>(F9+L9+M9)/C9</f>
        <v>0.37735849056603776</v>
      </c>
      <c r="R9" s="18">
        <f>((F9-G9-H9-I9)+(2*G9)+(3*H9)+(4*I9))/D9</f>
        <v>0.34883720930232559</v>
      </c>
      <c r="S9" s="6">
        <v>28</v>
      </c>
      <c r="T9" s="31">
        <v>0.52829999999999999</v>
      </c>
      <c r="U9" s="6">
        <v>18</v>
      </c>
      <c r="V9" s="6">
        <v>17</v>
      </c>
      <c r="W9" s="6">
        <v>5</v>
      </c>
      <c r="X9" s="16">
        <f>(U9+V9)/(U9+V9+W9)</f>
        <v>0.875</v>
      </c>
    </row>
    <row r="10" spans="1:24" x14ac:dyDescent="0.15">
      <c r="A10" t="s">
        <v>44</v>
      </c>
      <c r="B10" t="s">
        <v>70</v>
      </c>
      <c r="C10" s="6">
        <v>59</v>
      </c>
      <c r="D10" s="6">
        <v>42</v>
      </c>
      <c r="E10" s="6">
        <v>10</v>
      </c>
      <c r="F10" s="6">
        <v>7</v>
      </c>
      <c r="G10" s="6">
        <v>2</v>
      </c>
      <c r="H10" s="6">
        <v>0</v>
      </c>
      <c r="I10" s="6">
        <v>1</v>
      </c>
      <c r="J10" s="6">
        <v>3</v>
      </c>
      <c r="K10" s="6">
        <v>4</v>
      </c>
      <c r="L10" s="6">
        <v>7</v>
      </c>
      <c r="M10" s="6">
        <v>5</v>
      </c>
      <c r="N10" s="6">
        <v>8</v>
      </c>
      <c r="O10" s="6">
        <v>11</v>
      </c>
      <c r="P10" s="13">
        <f>F10/D10</f>
        <v>0.16666666666666666</v>
      </c>
      <c r="Q10" s="13">
        <f>(F10+L10+M10)/C10</f>
        <v>0.32203389830508472</v>
      </c>
      <c r="R10" s="18">
        <f>((F10-G10-H10-I10)+(2*G10)+(3*H10)+(4*I10))/D10</f>
        <v>0.2857142857142857</v>
      </c>
      <c r="S10" s="6">
        <v>24</v>
      </c>
      <c r="T10" s="31">
        <v>0.40679999999999999</v>
      </c>
      <c r="U10" s="6">
        <v>18</v>
      </c>
      <c r="V10" s="6">
        <v>1</v>
      </c>
      <c r="W10" s="6">
        <v>1</v>
      </c>
      <c r="X10" s="16">
        <f>(U10+V10)/(U10+V10+W10)</f>
        <v>0.95</v>
      </c>
    </row>
    <row r="11" spans="1:24" x14ac:dyDescent="0.15">
      <c r="A11" t="s">
        <v>42</v>
      </c>
      <c r="B11" t="s">
        <v>43</v>
      </c>
      <c r="C11" s="6">
        <v>45</v>
      </c>
      <c r="D11" s="6">
        <v>35</v>
      </c>
      <c r="E11" s="6">
        <v>4</v>
      </c>
      <c r="F11" s="6">
        <v>8</v>
      </c>
      <c r="G11" s="6">
        <v>1</v>
      </c>
      <c r="H11" s="6">
        <v>0</v>
      </c>
      <c r="I11" s="6">
        <v>0</v>
      </c>
      <c r="J11" s="6">
        <v>3</v>
      </c>
      <c r="K11" s="6">
        <v>2</v>
      </c>
      <c r="L11" s="6">
        <v>1</v>
      </c>
      <c r="M11" s="6">
        <v>7</v>
      </c>
      <c r="N11" s="6">
        <v>4</v>
      </c>
      <c r="O11" s="6">
        <v>3</v>
      </c>
      <c r="P11" s="13">
        <f>F11/D11</f>
        <v>0.22857142857142856</v>
      </c>
      <c r="Q11" s="13">
        <f>(F11+L11+M11)/C11</f>
        <v>0.35555555555555557</v>
      </c>
      <c r="R11" s="18">
        <f>((F11-G11-H11-I11)+(2*G11)+(3*H11)+(4*I11))/D11</f>
        <v>0.25714285714285712</v>
      </c>
      <c r="S11" s="6">
        <v>24</v>
      </c>
      <c r="T11" s="31">
        <v>0.5333</v>
      </c>
      <c r="U11" s="6">
        <v>7</v>
      </c>
      <c r="V11" s="6">
        <v>14</v>
      </c>
      <c r="W11" s="6">
        <v>6</v>
      </c>
      <c r="X11" s="16">
        <f>(U11+V11)/(U11+V11+W11)</f>
        <v>0.77777777777777779</v>
      </c>
    </row>
    <row r="12" spans="1:24" x14ac:dyDescent="0.15">
      <c r="A12" t="s">
        <v>59</v>
      </c>
      <c r="B12" t="s">
        <v>67</v>
      </c>
      <c r="C12" s="6">
        <v>44</v>
      </c>
      <c r="D12" s="6">
        <v>32</v>
      </c>
      <c r="E12" s="6">
        <v>9</v>
      </c>
      <c r="F12" s="6">
        <v>6</v>
      </c>
      <c r="G12" s="6">
        <v>1</v>
      </c>
      <c r="H12" s="6">
        <v>1</v>
      </c>
      <c r="I12" s="6">
        <v>1</v>
      </c>
      <c r="J12" s="6">
        <v>3</v>
      </c>
      <c r="K12" s="6">
        <v>2</v>
      </c>
      <c r="L12" s="6">
        <v>1</v>
      </c>
      <c r="M12" s="6">
        <v>9</v>
      </c>
      <c r="N12" s="6">
        <v>12</v>
      </c>
      <c r="O12" s="6">
        <v>9</v>
      </c>
      <c r="P12" s="13">
        <f>F12/D12</f>
        <v>0.1875</v>
      </c>
      <c r="Q12" s="13">
        <f>(F12+L12+M12)/C12</f>
        <v>0.36363636363636365</v>
      </c>
      <c r="R12" s="18">
        <f>((F12-G12-H12-I12)+(2*G12)+(3*H12)+(4*I12))/D12</f>
        <v>0.375</v>
      </c>
      <c r="S12" s="6">
        <v>24</v>
      </c>
      <c r="T12" s="31">
        <v>0.54549999999999998</v>
      </c>
      <c r="U12" s="6">
        <v>11</v>
      </c>
      <c r="V12" s="6">
        <v>0</v>
      </c>
      <c r="W12" s="6">
        <v>3</v>
      </c>
      <c r="X12" s="16">
        <f>(U12+V12)/(U12+V12+W12)</f>
        <v>0.7857142857142857</v>
      </c>
    </row>
    <row r="13" spans="1:24" x14ac:dyDescent="0.15">
      <c r="A13" t="s">
        <v>66</v>
      </c>
      <c r="B13" t="s">
        <v>75</v>
      </c>
      <c r="C13" s="6">
        <v>21</v>
      </c>
      <c r="D13" s="6">
        <v>18</v>
      </c>
      <c r="E13" s="6">
        <v>10</v>
      </c>
      <c r="F13" s="6">
        <v>7</v>
      </c>
      <c r="G13" s="6">
        <v>1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3</v>
      </c>
      <c r="N13" s="6">
        <v>7</v>
      </c>
      <c r="O13" s="6">
        <v>2</v>
      </c>
      <c r="P13" s="13">
        <f>F13/D13</f>
        <v>0.3888888888888889</v>
      </c>
      <c r="Q13" s="13">
        <f>(F13+L13+M13)/C13</f>
        <v>0.47619047619047616</v>
      </c>
      <c r="R13" s="18">
        <f>((F13-G13-H13-I13)+(2*G13)+(3*H13)+(4*I13))/D13</f>
        <v>0.44444444444444442</v>
      </c>
      <c r="S13" s="6">
        <v>12</v>
      </c>
      <c r="T13" s="31">
        <v>0.57140000000000002</v>
      </c>
      <c r="U13" s="6">
        <v>9</v>
      </c>
      <c r="V13" s="6">
        <v>0</v>
      </c>
      <c r="W13" s="6">
        <v>1</v>
      </c>
      <c r="X13" s="16">
        <f>(U13+V13)/(U13+V13+W13)</f>
        <v>0.9</v>
      </c>
    </row>
    <row r="14" spans="1:24" x14ac:dyDescent="0.15">
      <c r="A14" t="s">
        <v>40</v>
      </c>
      <c r="B14" t="s">
        <v>69</v>
      </c>
      <c r="C14" s="6">
        <v>17</v>
      </c>
      <c r="D14" s="6">
        <v>16</v>
      </c>
      <c r="E14" s="6">
        <v>3</v>
      </c>
      <c r="F14" s="6">
        <v>2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1</v>
      </c>
      <c r="N14" s="6">
        <v>4</v>
      </c>
      <c r="O14" s="6">
        <v>0</v>
      </c>
      <c r="P14" s="13">
        <f>F14/D14</f>
        <v>0.125</v>
      </c>
      <c r="Q14" s="13">
        <f>(F14+L14+M14)/C14</f>
        <v>0.17647058823529413</v>
      </c>
      <c r="R14" s="18">
        <f>((F14-G14-H14-I14)+(2*G14)+(3*H14)+(4*I14))/D14</f>
        <v>0.125</v>
      </c>
      <c r="S14" s="6">
        <v>6</v>
      </c>
      <c r="T14" s="31">
        <v>0.35289999999999999</v>
      </c>
      <c r="U14" s="6">
        <v>10</v>
      </c>
      <c r="V14" s="6">
        <v>1</v>
      </c>
      <c r="W14" s="6">
        <v>0</v>
      </c>
      <c r="X14" s="16">
        <f>(U14+V14)/(U14+V14+W14)</f>
        <v>1</v>
      </c>
    </row>
    <row r="15" spans="1:24" x14ac:dyDescent="0.15">
      <c r="A15" t="s">
        <v>45</v>
      </c>
      <c r="B15" t="s">
        <v>37</v>
      </c>
      <c r="C15" s="6">
        <v>17</v>
      </c>
      <c r="D15" s="6">
        <v>15</v>
      </c>
      <c r="E15" s="6">
        <v>6</v>
      </c>
      <c r="F15" s="6">
        <v>3</v>
      </c>
      <c r="G15" s="6">
        <v>0</v>
      </c>
      <c r="H15" s="6">
        <v>0</v>
      </c>
      <c r="I15" s="6">
        <v>0</v>
      </c>
      <c r="J15" s="6">
        <v>4</v>
      </c>
      <c r="K15" s="6">
        <v>0</v>
      </c>
      <c r="L15" s="6">
        <v>0</v>
      </c>
      <c r="M15" s="6">
        <v>2</v>
      </c>
      <c r="N15" s="6">
        <v>6</v>
      </c>
      <c r="O15" s="6">
        <v>1</v>
      </c>
      <c r="P15" s="13">
        <f>F15/D15</f>
        <v>0.2</v>
      </c>
      <c r="Q15" s="13">
        <f>(F15+L15+M15)/C15</f>
        <v>0.29411764705882354</v>
      </c>
      <c r="R15" s="18">
        <f>((F15-G15-H15-I15)+(2*G15)+(3*H15)+(4*I15))/D15</f>
        <v>0.2</v>
      </c>
      <c r="S15" s="6">
        <v>7</v>
      </c>
      <c r="T15" s="31">
        <v>0.4118</v>
      </c>
      <c r="U15" s="6">
        <v>10</v>
      </c>
      <c r="V15" s="6">
        <v>2</v>
      </c>
      <c r="W15" s="6">
        <v>5</v>
      </c>
      <c r="X15" s="16">
        <f>(U15+V15)/(U15+V15+W15)</f>
        <v>0.70588235294117652</v>
      </c>
    </row>
    <row r="16" spans="1:24" x14ac:dyDescent="0.15">
      <c r="A16" t="s">
        <v>60</v>
      </c>
      <c r="B16" t="s">
        <v>68</v>
      </c>
      <c r="C16" s="6">
        <v>13</v>
      </c>
      <c r="D16" s="6">
        <v>12</v>
      </c>
      <c r="E16" s="6">
        <v>3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5</v>
      </c>
      <c r="O16" s="6">
        <v>1</v>
      </c>
      <c r="P16" s="13">
        <f>F16/D16</f>
        <v>8.3333333333333329E-2</v>
      </c>
      <c r="Q16" s="13">
        <f>(F16+L16+M16)/C16</f>
        <v>7.6923076923076927E-2</v>
      </c>
      <c r="R16" s="18">
        <f>((F16-G16-H16-I16)+(2*G16)+(3*H16)+(4*I16))/D16</f>
        <v>8.3333333333333329E-2</v>
      </c>
      <c r="S16" s="6">
        <v>6</v>
      </c>
      <c r="T16" s="31">
        <v>0.46150000000000002</v>
      </c>
      <c r="U16" s="6">
        <v>2</v>
      </c>
      <c r="V16" s="6">
        <v>3</v>
      </c>
      <c r="W16" s="6">
        <v>3</v>
      </c>
      <c r="X16" s="16">
        <f>(U16+V16)/(U16+V16+W16)</f>
        <v>0.625</v>
      </c>
    </row>
    <row r="17" spans="1:24" x14ac:dyDescent="0.15">
      <c r="A17" t="s">
        <v>64</v>
      </c>
      <c r="B17" t="s">
        <v>70</v>
      </c>
      <c r="C17" s="6">
        <v>3</v>
      </c>
      <c r="D17" s="6">
        <v>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1</v>
      </c>
      <c r="P17" s="13">
        <f>F17/D17</f>
        <v>0</v>
      </c>
      <c r="Q17" s="13">
        <f>(F17+L17+M17)/C17</f>
        <v>0</v>
      </c>
      <c r="R17" s="18">
        <f>((F17-G17-H17-I17)+(2*G17)+(3*H17)+(4*I17))/D17</f>
        <v>0</v>
      </c>
      <c r="S17" s="6">
        <v>1</v>
      </c>
      <c r="T17" s="31">
        <v>0.33329999999999999</v>
      </c>
      <c r="U17" s="6">
        <v>2</v>
      </c>
      <c r="V17" s="6">
        <v>0</v>
      </c>
      <c r="W17" s="6">
        <v>0</v>
      </c>
      <c r="X17" s="16">
        <f>(U17+V17)/(U17+V17+W17)</f>
        <v>1</v>
      </c>
    </row>
    <row r="18" spans="1:24" x14ac:dyDescent="0.15">
      <c r="A18" t="s">
        <v>62</v>
      </c>
      <c r="B18" t="s">
        <v>72</v>
      </c>
      <c r="C18" s="6">
        <v>2</v>
      </c>
      <c r="D18" s="6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3">
        <f>F18/D18</f>
        <v>0</v>
      </c>
      <c r="Q18" s="13">
        <f>(F18+L18+M18)/C18</f>
        <v>0</v>
      </c>
      <c r="R18" s="18">
        <f>((F18-G18-H18-I18)+(2*G18)+(3*H18)+(4*I18))/D18</f>
        <v>0</v>
      </c>
      <c r="S18" s="6">
        <v>2</v>
      </c>
      <c r="T18" s="31">
        <v>1</v>
      </c>
      <c r="U18" s="6">
        <v>0</v>
      </c>
      <c r="V18" s="6">
        <v>0</v>
      </c>
      <c r="W18" s="6">
        <v>0</v>
      </c>
      <c r="X18" s="16" t="e">
        <f>(U18+V18)/(U18+V18+W18)</f>
        <v>#DIV/0!</v>
      </c>
    </row>
    <row r="19" spans="1:24" x14ac:dyDescent="0.15">
      <c r="A19" t="s">
        <v>59</v>
      </c>
      <c r="B19" t="s">
        <v>76</v>
      </c>
      <c r="C19" s="6">
        <v>1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13">
        <f>F19/D19</f>
        <v>0</v>
      </c>
      <c r="Q19" s="13">
        <f>(F19+L19+M19)/C19</f>
        <v>0</v>
      </c>
      <c r="R19" s="18">
        <f>((F19-G19-H19-I19)+(2*G19)+(3*H19)+(4*I19))/D19</f>
        <v>0</v>
      </c>
      <c r="S19" s="6">
        <v>1</v>
      </c>
      <c r="T19" s="31">
        <v>1</v>
      </c>
      <c r="U19" s="6">
        <v>0</v>
      </c>
      <c r="V19" s="6">
        <v>0</v>
      </c>
      <c r="W19" s="6">
        <v>0</v>
      </c>
      <c r="X19" s="16" t="e">
        <f>(U19+V19)/(U19+V19+W19)</f>
        <v>#DIV/0!</v>
      </c>
    </row>
    <row r="20" spans="1:24" x14ac:dyDescent="0.15">
      <c r="A20" t="s">
        <v>63</v>
      </c>
      <c r="B20" t="s">
        <v>73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3" t="e">
        <f>F20/D20</f>
        <v>#DIV/0!</v>
      </c>
      <c r="Q20" s="13" t="e">
        <f>(F20+L20+M20)/C20</f>
        <v>#DIV/0!</v>
      </c>
      <c r="R20" s="18" t="e">
        <f>((F20-G20-H20-I20)+(2*G20)+(3*H20)+(4*I20))/D20</f>
        <v>#DIV/0!</v>
      </c>
      <c r="S20" s="6">
        <v>0</v>
      </c>
      <c r="T20" s="6" t="s">
        <v>56</v>
      </c>
      <c r="U20" s="6">
        <v>0</v>
      </c>
      <c r="V20" s="6">
        <v>0</v>
      </c>
      <c r="W20" s="6">
        <v>0</v>
      </c>
      <c r="X20" s="16" t="e">
        <f>(U20+V20)/(U20+V20+W20)</f>
        <v>#DIV/0!</v>
      </c>
    </row>
    <row r="21" spans="1:24" ht="14" thickBot="1" x14ac:dyDescent="0.2">
      <c r="A21" t="s">
        <v>65</v>
      </c>
      <c r="B21" t="s">
        <v>74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3" t="e">
        <f>F21/D21</f>
        <v>#DIV/0!</v>
      </c>
      <c r="Q21" s="13" t="e">
        <f>(F21+L21+M21)/C21</f>
        <v>#DIV/0!</v>
      </c>
      <c r="R21" s="18" t="e">
        <f>((F21-G21-H21-I21)+(2*G21)+(3*H21)+(4*I21))/D21</f>
        <v>#DIV/0!</v>
      </c>
      <c r="S21" s="6">
        <v>0</v>
      </c>
      <c r="T21" s="6" t="s">
        <v>56</v>
      </c>
      <c r="U21" s="6">
        <v>5</v>
      </c>
      <c r="V21" s="6">
        <v>0</v>
      </c>
      <c r="W21" s="6">
        <v>0</v>
      </c>
      <c r="X21" s="16">
        <f>(U21+V21)/(U21+V21+W21)</f>
        <v>1</v>
      </c>
    </row>
    <row r="22" spans="1:24" ht="14" thickBot="1" x14ac:dyDescent="0.2">
      <c r="B22" s="4" t="s">
        <v>29</v>
      </c>
      <c r="C22" s="1">
        <f t="shared" ref="C22" si="0">D22+K22+L22+M22</f>
        <v>828</v>
      </c>
      <c r="D22" s="2">
        <f t="shared" ref="D22:O22" si="1">SUM(D1:D21)</f>
        <v>674</v>
      </c>
      <c r="E22" s="2">
        <f t="shared" si="1"/>
        <v>152</v>
      </c>
      <c r="F22" s="2">
        <f t="shared" si="1"/>
        <v>193</v>
      </c>
      <c r="G22" s="2">
        <f t="shared" si="1"/>
        <v>32</v>
      </c>
      <c r="H22" s="2">
        <f t="shared" si="1"/>
        <v>8</v>
      </c>
      <c r="I22" s="2">
        <f t="shared" si="1"/>
        <v>6</v>
      </c>
      <c r="J22" s="2">
        <f t="shared" si="1"/>
        <v>67</v>
      </c>
      <c r="K22" s="2">
        <f t="shared" si="1"/>
        <v>18</v>
      </c>
      <c r="L22" s="2">
        <f t="shared" si="1"/>
        <v>21</v>
      </c>
      <c r="M22" s="2">
        <f t="shared" si="1"/>
        <v>115</v>
      </c>
      <c r="N22" s="2">
        <f t="shared" si="1"/>
        <v>136</v>
      </c>
      <c r="O22" s="2">
        <f t="shared" si="1"/>
        <v>123</v>
      </c>
      <c r="P22" s="14">
        <f t="shared" ref="P2:P22" si="2">F22/D22</f>
        <v>0.28635014836795253</v>
      </c>
      <c r="Q22" s="15">
        <f>(F22+L22+M22)/(D22+L22+M22+K22)</f>
        <v>0.39734299516908211</v>
      </c>
      <c r="R22" s="15">
        <f t="shared" ref="R2:R22" si="3">((F22-G22-H22-I22)+(2*G22)+(3*H22)+(4*I22))/D22</f>
        <v>0.38427299703264095</v>
      </c>
      <c r="S22" s="19">
        <f>SUM(S2:S21)</f>
        <v>448</v>
      </c>
      <c r="T22" s="24">
        <f>S22/C22</f>
        <v>0.54106280193236711</v>
      </c>
      <c r="U22" s="2">
        <f>SUM(U2:U21)</f>
        <v>506</v>
      </c>
      <c r="V22" s="2">
        <f>SUM(V2:V21)</f>
        <v>165</v>
      </c>
      <c r="W22" s="2">
        <f>SUM(W2:W21)</f>
        <v>69</v>
      </c>
      <c r="X22" s="17">
        <f>SUM(U22+V22)/SUM(U22+V22+W22)</f>
        <v>0.90675675675675671</v>
      </c>
    </row>
    <row r="23" spans="1:24" ht="14" thickBot="1" x14ac:dyDescent="0.2">
      <c r="C23" s="25" t="s">
        <v>1</v>
      </c>
      <c r="D23" s="26" t="s">
        <v>2</v>
      </c>
      <c r="E23" s="26" t="s">
        <v>3</v>
      </c>
      <c r="F23" s="26" t="s">
        <v>4</v>
      </c>
      <c r="G23" s="26" t="s">
        <v>6</v>
      </c>
      <c r="H23" s="26" t="s">
        <v>7</v>
      </c>
      <c r="I23" s="26" t="s">
        <v>8</v>
      </c>
      <c r="J23" s="26" t="s">
        <v>9</v>
      </c>
      <c r="K23" s="26" t="s">
        <v>10</v>
      </c>
      <c r="L23" s="26" t="s">
        <v>11</v>
      </c>
      <c r="M23" s="26" t="s">
        <v>12</v>
      </c>
      <c r="N23" s="26" t="s">
        <v>13</v>
      </c>
      <c r="O23" s="26" t="s">
        <v>14</v>
      </c>
      <c r="P23" s="27" t="s">
        <v>5</v>
      </c>
      <c r="Q23" s="27" t="s">
        <v>30</v>
      </c>
      <c r="R23" s="27" t="s">
        <v>31</v>
      </c>
      <c r="S23" s="28" t="s">
        <v>53</v>
      </c>
      <c r="T23" s="22" t="s">
        <v>55</v>
      </c>
      <c r="U23" s="26" t="s">
        <v>15</v>
      </c>
      <c r="V23" s="26" t="s">
        <v>16</v>
      </c>
      <c r="W23" s="26" t="s">
        <v>17</v>
      </c>
      <c r="X23" s="29" t="s">
        <v>18</v>
      </c>
    </row>
    <row r="25" spans="1:24" x14ac:dyDescent="0.15">
      <c r="A25" s="34" t="s">
        <v>57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4" thickBot="1" x14ac:dyDescent="0.2"/>
    <row r="28" spans="1:24" ht="14" thickBot="1" x14ac:dyDescent="0.2">
      <c r="A28" s="32" t="s">
        <v>0</v>
      </c>
      <c r="B28" s="33"/>
      <c r="C28" s="2" t="s">
        <v>19</v>
      </c>
      <c r="D28" s="2" t="s">
        <v>20</v>
      </c>
      <c r="E28" s="2" t="s">
        <v>21</v>
      </c>
      <c r="F28" s="2" t="s">
        <v>22</v>
      </c>
      <c r="G28" s="3" t="s">
        <v>2</v>
      </c>
      <c r="H28" s="2" t="s">
        <v>23</v>
      </c>
      <c r="I28" s="2" t="s">
        <v>12</v>
      </c>
      <c r="J28" s="2" t="s">
        <v>4</v>
      </c>
      <c r="K28" s="2" t="s">
        <v>3</v>
      </c>
      <c r="L28" s="2" t="s">
        <v>24</v>
      </c>
      <c r="M28" s="2" t="s">
        <v>25</v>
      </c>
      <c r="N28" s="2" t="s">
        <v>11</v>
      </c>
      <c r="O28" s="2" t="s">
        <v>26</v>
      </c>
      <c r="P28" s="2" t="s">
        <v>27</v>
      </c>
      <c r="Q28" s="2" t="s">
        <v>28</v>
      </c>
      <c r="R28" s="9" t="s">
        <v>50</v>
      </c>
      <c r="S28" s="9" t="s">
        <v>51</v>
      </c>
      <c r="T28" s="10" t="s">
        <v>52</v>
      </c>
    </row>
    <row r="29" spans="1:24" ht="16" x14ac:dyDescent="0.2">
      <c r="A29" t="s">
        <v>34</v>
      </c>
      <c r="B29" t="s">
        <v>35</v>
      </c>
      <c r="C29" s="6">
        <v>3</v>
      </c>
      <c r="D29" s="30">
        <v>1</v>
      </c>
      <c r="E29" s="6">
        <v>0</v>
      </c>
      <c r="F29" s="6">
        <v>41.2</v>
      </c>
      <c r="G29" s="6">
        <v>173</v>
      </c>
      <c r="H29" s="6">
        <v>31</v>
      </c>
      <c r="I29" s="6">
        <v>14</v>
      </c>
      <c r="J29" s="6">
        <v>44</v>
      </c>
      <c r="K29" s="6">
        <v>24</v>
      </c>
      <c r="L29" s="6">
        <v>12</v>
      </c>
      <c r="M29" s="6">
        <v>1</v>
      </c>
      <c r="N29" s="6">
        <v>2</v>
      </c>
      <c r="O29" s="6">
        <v>0</v>
      </c>
      <c r="P29" s="8">
        <f>L29/F29*7</f>
        <v>2.0388349514563107</v>
      </c>
      <c r="Q29" s="13">
        <f>J29/G29</f>
        <v>0.25433526011560692</v>
      </c>
      <c r="R29" s="6">
        <v>630</v>
      </c>
      <c r="S29" s="6">
        <v>400</v>
      </c>
      <c r="T29" s="6">
        <v>230</v>
      </c>
    </row>
    <row r="30" spans="1:24" ht="16" x14ac:dyDescent="0.2">
      <c r="A30" t="s">
        <v>42</v>
      </c>
      <c r="B30" t="s">
        <v>43</v>
      </c>
      <c r="C30" s="6">
        <v>2</v>
      </c>
      <c r="D30" s="30">
        <v>3</v>
      </c>
      <c r="E30" s="6">
        <v>0</v>
      </c>
      <c r="F30" s="6">
        <v>23.1</v>
      </c>
      <c r="G30" s="6">
        <v>102</v>
      </c>
      <c r="H30" s="6">
        <v>17</v>
      </c>
      <c r="I30" s="6">
        <v>11</v>
      </c>
      <c r="J30" s="6">
        <v>30</v>
      </c>
      <c r="K30" s="6">
        <v>18</v>
      </c>
      <c r="L30" s="6">
        <v>7</v>
      </c>
      <c r="M30" s="6">
        <v>0</v>
      </c>
      <c r="N30" s="6">
        <v>3</v>
      </c>
      <c r="O30" s="6">
        <v>0</v>
      </c>
      <c r="P30" s="8">
        <f>L30/F30*7</f>
        <v>2.1212121212121211</v>
      </c>
      <c r="Q30" s="13">
        <f>J30/G30</f>
        <v>0.29411764705882354</v>
      </c>
      <c r="R30" s="6">
        <v>421</v>
      </c>
      <c r="S30" s="6">
        <v>251</v>
      </c>
      <c r="T30" s="6">
        <v>170</v>
      </c>
    </row>
    <row r="31" spans="1:24" ht="16" x14ac:dyDescent="0.2">
      <c r="A31" t="s">
        <v>32</v>
      </c>
      <c r="B31" t="s">
        <v>33</v>
      </c>
      <c r="C31" s="6">
        <v>3</v>
      </c>
      <c r="D31" s="30">
        <v>2</v>
      </c>
      <c r="E31" s="6">
        <v>0</v>
      </c>
      <c r="F31" s="6">
        <v>31</v>
      </c>
      <c r="G31" s="6">
        <v>131</v>
      </c>
      <c r="H31" s="6">
        <v>27</v>
      </c>
      <c r="I31" s="6">
        <v>9</v>
      </c>
      <c r="J31" s="6">
        <v>36</v>
      </c>
      <c r="K31" s="6">
        <v>20</v>
      </c>
      <c r="L31" s="6">
        <v>11</v>
      </c>
      <c r="M31" s="6">
        <v>0</v>
      </c>
      <c r="N31" s="6">
        <v>0</v>
      </c>
      <c r="O31" s="6">
        <v>0</v>
      </c>
      <c r="P31" s="8">
        <f>L31/F31*7</f>
        <v>2.4838709677419355</v>
      </c>
      <c r="Q31" s="13">
        <f>J31/G31</f>
        <v>0.27480916030534353</v>
      </c>
      <c r="R31" s="6">
        <v>473</v>
      </c>
      <c r="S31" s="6">
        <v>311</v>
      </c>
      <c r="T31" s="6">
        <v>162</v>
      </c>
    </row>
    <row r="32" spans="1:24" ht="16" x14ac:dyDescent="0.2">
      <c r="A32" t="s">
        <v>48</v>
      </c>
      <c r="B32" t="s">
        <v>49</v>
      </c>
      <c r="C32" s="6">
        <v>0</v>
      </c>
      <c r="D32" s="30">
        <v>0</v>
      </c>
      <c r="E32" s="6">
        <v>2</v>
      </c>
      <c r="F32" s="6">
        <v>4.0999999999999996</v>
      </c>
      <c r="G32" s="6">
        <v>17</v>
      </c>
      <c r="H32" s="6">
        <v>6</v>
      </c>
      <c r="I32" s="6">
        <v>3</v>
      </c>
      <c r="J32" s="6">
        <v>4</v>
      </c>
      <c r="K32" s="6">
        <v>2</v>
      </c>
      <c r="L32" s="6">
        <v>2</v>
      </c>
      <c r="M32" s="6">
        <v>0</v>
      </c>
      <c r="N32" s="6">
        <v>2</v>
      </c>
      <c r="O32" s="6">
        <v>0</v>
      </c>
      <c r="P32" s="8">
        <f>L32/F32*7</f>
        <v>3.4146341463414638</v>
      </c>
      <c r="Q32" s="13">
        <f>J32/G32</f>
        <v>0.23529411764705882</v>
      </c>
      <c r="R32" s="6">
        <v>74</v>
      </c>
      <c r="S32" s="6">
        <v>47</v>
      </c>
      <c r="T32" s="6">
        <v>27</v>
      </c>
    </row>
    <row r="33" spans="1:24" ht="16" x14ac:dyDescent="0.2">
      <c r="A33" t="s">
        <v>36</v>
      </c>
      <c r="B33" t="s">
        <v>41</v>
      </c>
      <c r="C33" s="6">
        <v>0</v>
      </c>
      <c r="D33" s="30">
        <v>1</v>
      </c>
      <c r="E33" s="6">
        <v>0</v>
      </c>
      <c r="F33" s="6">
        <v>3.1</v>
      </c>
      <c r="G33" s="6">
        <v>17</v>
      </c>
      <c r="H33" s="6">
        <v>0</v>
      </c>
      <c r="I33" s="6">
        <v>1</v>
      </c>
      <c r="J33" s="6">
        <v>8</v>
      </c>
      <c r="K33" s="6">
        <v>7</v>
      </c>
      <c r="L33" s="6">
        <v>2</v>
      </c>
      <c r="M33" s="6">
        <v>11</v>
      </c>
      <c r="N33" s="6">
        <v>0</v>
      </c>
      <c r="O33" s="6">
        <v>0</v>
      </c>
      <c r="P33" s="8">
        <f>L33/F33*7</f>
        <v>4.5161290322580641</v>
      </c>
      <c r="Q33" s="13">
        <f>J33/G33</f>
        <v>0.47058823529411764</v>
      </c>
      <c r="R33" s="6">
        <v>68</v>
      </c>
      <c r="S33" s="6">
        <v>37</v>
      </c>
      <c r="T33" s="6">
        <v>31</v>
      </c>
    </row>
    <row r="34" spans="1:24" ht="16" x14ac:dyDescent="0.2">
      <c r="A34" t="s">
        <v>61</v>
      </c>
      <c r="B34" t="s">
        <v>71</v>
      </c>
      <c r="C34" s="6">
        <v>0</v>
      </c>
      <c r="D34" s="30">
        <v>0</v>
      </c>
      <c r="E34" s="6">
        <v>0</v>
      </c>
      <c r="F34" s="6">
        <v>3.1</v>
      </c>
      <c r="G34" s="6">
        <v>15</v>
      </c>
      <c r="H34" s="6">
        <v>3</v>
      </c>
      <c r="I34" s="6">
        <v>4</v>
      </c>
      <c r="J34" s="6">
        <v>5</v>
      </c>
      <c r="K34" s="6">
        <v>3</v>
      </c>
      <c r="L34" s="6">
        <v>2</v>
      </c>
      <c r="M34" s="6">
        <v>2</v>
      </c>
      <c r="N34" s="6">
        <v>1</v>
      </c>
      <c r="O34" s="6">
        <v>0</v>
      </c>
      <c r="P34" s="8">
        <f>L34/F34*7</f>
        <v>4.5161290322580641</v>
      </c>
      <c r="Q34" s="13">
        <f>J34/G34</f>
        <v>0.33333333333333331</v>
      </c>
      <c r="R34" s="6">
        <v>96</v>
      </c>
      <c r="S34" s="6">
        <v>49</v>
      </c>
      <c r="T34" s="6">
        <v>47</v>
      </c>
    </row>
    <row r="35" spans="1:24" ht="16" x14ac:dyDescent="0.2">
      <c r="A35" t="s">
        <v>44</v>
      </c>
      <c r="B35" t="s">
        <v>70</v>
      </c>
      <c r="C35" s="6">
        <v>1</v>
      </c>
      <c r="D35" s="30">
        <v>0</v>
      </c>
      <c r="E35" s="6">
        <v>0</v>
      </c>
      <c r="F35" s="6">
        <v>7.1</v>
      </c>
      <c r="G35" s="6">
        <v>34</v>
      </c>
      <c r="H35" s="6">
        <v>3</v>
      </c>
      <c r="I35" s="6">
        <v>10</v>
      </c>
      <c r="J35" s="6">
        <v>13</v>
      </c>
      <c r="K35" s="6">
        <v>10</v>
      </c>
      <c r="L35" s="6">
        <v>5</v>
      </c>
      <c r="M35" s="6">
        <v>3</v>
      </c>
      <c r="N35" s="6">
        <v>1</v>
      </c>
      <c r="O35" s="6">
        <v>0</v>
      </c>
      <c r="P35" s="8">
        <f>L35/F35*7</f>
        <v>4.9295774647887329</v>
      </c>
      <c r="Q35" s="13">
        <f>J35/G35</f>
        <v>0.38235294117647056</v>
      </c>
      <c r="R35" s="6">
        <v>152</v>
      </c>
      <c r="S35" s="6">
        <v>85</v>
      </c>
      <c r="T35" s="6">
        <v>67</v>
      </c>
    </row>
    <row r="36" spans="1:24" ht="16" x14ac:dyDescent="0.2">
      <c r="A36" t="s">
        <v>65</v>
      </c>
      <c r="B36" t="s">
        <v>74</v>
      </c>
      <c r="C36" s="6">
        <v>1</v>
      </c>
      <c r="D36" s="30">
        <v>2</v>
      </c>
      <c r="E36" s="6">
        <v>0</v>
      </c>
      <c r="F36" s="6">
        <v>14</v>
      </c>
      <c r="G36" s="6">
        <v>65</v>
      </c>
      <c r="H36" s="6">
        <v>10</v>
      </c>
      <c r="I36" s="6">
        <v>10</v>
      </c>
      <c r="J36" s="6">
        <v>18</v>
      </c>
      <c r="K36" s="6">
        <v>20</v>
      </c>
      <c r="L36" s="6">
        <v>10</v>
      </c>
      <c r="M36" s="6">
        <v>2</v>
      </c>
      <c r="N36" s="6">
        <v>2</v>
      </c>
      <c r="O36" s="6">
        <v>0</v>
      </c>
      <c r="P36" s="8">
        <f>L36/F36*7</f>
        <v>5</v>
      </c>
      <c r="Q36" s="13">
        <f>J36/G36</f>
        <v>0.27692307692307694</v>
      </c>
      <c r="R36" s="6">
        <v>272</v>
      </c>
      <c r="S36" s="6">
        <v>164</v>
      </c>
      <c r="T36" s="6">
        <v>108</v>
      </c>
    </row>
    <row r="37" spans="1:24" ht="16" x14ac:dyDescent="0.2">
      <c r="A37" t="s">
        <v>60</v>
      </c>
      <c r="B37" t="s">
        <v>68</v>
      </c>
      <c r="C37" s="6">
        <v>1</v>
      </c>
      <c r="D37" s="30">
        <v>3</v>
      </c>
      <c r="E37" s="6">
        <v>1</v>
      </c>
      <c r="F37" s="6">
        <v>23.1</v>
      </c>
      <c r="G37" s="6">
        <v>100</v>
      </c>
      <c r="H37" s="6">
        <v>18</v>
      </c>
      <c r="I37" s="6">
        <v>24</v>
      </c>
      <c r="J37" s="6">
        <v>32</v>
      </c>
      <c r="K37" s="6">
        <v>30</v>
      </c>
      <c r="L37" s="6">
        <v>23</v>
      </c>
      <c r="M37" s="6">
        <v>6</v>
      </c>
      <c r="N37" s="6">
        <v>0</v>
      </c>
      <c r="O37" s="6">
        <v>0</v>
      </c>
      <c r="P37" s="8">
        <f>L37/F37*7</f>
        <v>6.9696969696969688</v>
      </c>
      <c r="Q37" s="13">
        <f>J37/G37</f>
        <v>0.32</v>
      </c>
      <c r="R37" s="6">
        <v>473</v>
      </c>
      <c r="S37" s="6">
        <v>266</v>
      </c>
      <c r="T37" s="6">
        <v>207</v>
      </c>
    </row>
    <row r="38" spans="1:24" ht="16" x14ac:dyDescent="0.2">
      <c r="A38" t="s">
        <v>64</v>
      </c>
      <c r="B38" t="s">
        <v>70</v>
      </c>
      <c r="C38" s="6">
        <v>1</v>
      </c>
      <c r="D38" s="30">
        <v>1</v>
      </c>
      <c r="E38" s="6">
        <v>0</v>
      </c>
      <c r="F38" s="6">
        <v>11</v>
      </c>
      <c r="G38" s="6">
        <v>53</v>
      </c>
      <c r="H38" s="6">
        <v>13</v>
      </c>
      <c r="I38" s="6">
        <v>9</v>
      </c>
      <c r="J38" s="6">
        <v>18</v>
      </c>
      <c r="K38" s="6">
        <v>20</v>
      </c>
      <c r="L38" s="6">
        <v>13</v>
      </c>
      <c r="M38" s="6">
        <v>2</v>
      </c>
      <c r="N38" s="6">
        <v>1</v>
      </c>
      <c r="O38" s="6">
        <v>1</v>
      </c>
      <c r="P38" s="8">
        <f>L38/F38*7</f>
        <v>8.2727272727272734</v>
      </c>
      <c r="Q38" s="13">
        <f>J38/G38</f>
        <v>0.33962264150943394</v>
      </c>
      <c r="R38" s="6">
        <v>224</v>
      </c>
      <c r="S38" s="6">
        <v>123</v>
      </c>
      <c r="T38" s="6">
        <v>101</v>
      </c>
    </row>
    <row r="39" spans="1:24" ht="17" thickBot="1" x14ac:dyDescent="0.25">
      <c r="A39" t="s">
        <v>45</v>
      </c>
      <c r="B39" t="s">
        <v>37</v>
      </c>
      <c r="C39" s="6">
        <v>0</v>
      </c>
      <c r="D39" s="30">
        <v>0</v>
      </c>
      <c r="E39" s="6">
        <v>0</v>
      </c>
      <c r="F39" s="6">
        <v>6.2</v>
      </c>
      <c r="G39" s="6">
        <v>32</v>
      </c>
      <c r="H39" s="6">
        <v>9</v>
      </c>
      <c r="I39" s="6">
        <v>7</v>
      </c>
      <c r="J39" s="6">
        <v>10</v>
      </c>
      <c r="K39" s="6">
        <v>9</v>
      </c>
      <c r="L39" s="6">
        <v>8</v>
      </c>
      <c r="M39" s="6">
        <v>5</v>
      </c>
      <c r="N39" s="6">
        <v>0</v>
      </c>
      <c r="O39" s="6">
        <v>0</v>
      </c>
      <c r="P39" s="8">
        <f>L39/F39*7</f>
        <v>9.0322580645161281</v>
      </c>
      <c r="Q39" s="13">
        <f>J39/G39</f>
        <v>0.3125</v>
      </c>
      <c r="R39" s="6">
        <v>150</v>
      </c>
      <c r="S39" s="6">
        <v>86</v>
      </c>
      <c r="T39" s="6">
        <v>64</v>
      </c>
    </row>
    <row r="40" spans="1:24" ht="14" thickBot="1" x14ac:dyDescent="0.2">
      <c r="B40" s="4" t="s">
        <v>29</v>
      </c>
      <c r="C40" s="2">
        <f t="shared" ref="C40:O40" si="4">SUM(C29:C39)</f>
        <v>12</v>
      </c>
      <c r="D40" s="2">
        <f t="shared" si="4"/>
        <v>13</v>
      </c>
      <c r="E40" s="5">
        <f t="shared" si="4"/>
        <v>3</v>
      </c>
      <c r="F40" s="7">
        <f t="shared" si="4"/>
        <v>166.99999999999997</v>
      </c>
      <c r="G40" s="2">
        <f t="shared" si="4"/>
        <v>739</v>
      </c>
      <c r="H40" s="2">
        <f t="shared" si="4"/>
        <v>137</v>
      </c>
      <c r="I40" s="2">
        <f t="shared" si="4"/>
        <v>102</v>
      </c>
      <c r="J40" s="2">
        <f t="shared" si="4"/>
        <v>218</v>
      </c>
      <c r="K40" s="2">
        <f t="shared" si="4"/>
        <v>163</v>
      </c>
      <c r="L40" s="2">
        <f t="shared" si="4"/>
        <v>95</v>
      </c>
      <c r="M40" s="2">
        <f t="shared" si="4"/>
        <v>32</v>
      </c>
      <c r="N40" s="2">
        <f t="shared" si="4"/>
        <v>12</v>
      </c>
      <c r="O40" s="2">
        <f t="shared" si="4"/>
        <v>1</v>
      </c>
      <c r="P40" s="7">
        <f t="shared" ref="P29:P40" si="5">L40/F40*7</f>
        <v>3.9820359281437128</v>
      </c>
      <c r="Q40" s="14">
        <f t="shared" ref="Q29:Q40" si="6">J40/G40</f>
        <v>0.29499323410013534</v>
      </c>
      <c r="R40" s="11">
        <f>SUM(R29:R39)</f>
        <v>3033</v>
      </c>
      <c r="S40" s="11">
        <f>SUM(S29:S39)</f>
        <v>1819</v>
      </c>
      <c r="T40" s="12">
        <f>SUM(T29:T39)</f>
        <v>1214</v>
      </c>
    </row>
    <row r="42" spans="1:24" x14ac:dyDescent="0.15">
      <c r="A42" s="34" t="s">
        <v>54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</sheetData>
  <sortState ref="A29:T39">
    <sortCondition ref="P29:P39"/>
  </sortState>
  <mergeCells count="4">
    <mergeCell ref="A1:B1"/>
    <mergeCell ref="A28:B28"/>
    <mergeCell ref="A25:X26"/>
    <mergeCell ref="A42:X43"/>
  </mergeCells>
  <phoneticPr fontId="0" type="noConversion"/>
  <printOptions horizontalCentered="1" verticalCentered="1" gridLines="1"/>
  <pageMargins left="0.25" right="0.25" top="0.75" bottom="0.75" header="0.3" footer="0.3"/>
  <pageSetup orientation="landscape" r:id="rId1"/>
  <headerFooter alignWithMargins="0">
    <oddHeader>&amp;C2015 Varsity Baseball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 Everest Area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DLangbehn</dc:creator>
  <cp:lastModifiedBy>Microsoft Office User</cp:lastModifiedBy>
  <cp:lastPrinted>2015-09-28T16:05:23Z</cp:lastPrinted>
  <dcterms:created xsi:type="dcterms:W3CDTF">2004-04-13T14:08:21Z</dcterms:created>
  <dcterms:modified xsi:type="dcterms:W3CDTF">2017-03-15T12:43:06Z</dcterms:modified>
</cp:coreProperties>
</file>